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6765"/>
  </bookViews>
  <sheets>
    <sheet name="RECEITA E DESPESA PODERES" sheetId="1" r:id="rId1"/>
    <sheet name="DUODÉCIMO" sheetId="2" r:id="rId2"/>
  </sheets>
  <calcPr calcId="152511" iterate="1" iterateDelta="1E-8"/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0" i="1"/>
  <c r="D16" i="2" l="1"/>
  <c r="D18" i="2" s="1"/>
  <c r="C16" i="2"/>
  <c r="B16" i="2"/>
  <c r="E15" i="2"/>
  <c r="F15" i="2" s="1"/>
  <c r="G15" i="2" s="1"/>
  <c r="D15" i="2"/>
  <c r="E14" i="2"/>
  <c r="F14" i="2" s="1"/>
  <c r="G14" i="2" s="1"/>
  <c r="D14" i="2"/>
  <c r="E13" i="2"/>
  <c r="F13" i="2" s="1"/>
  <c r="G13" i="2" s="1"/>
  <c r="D13" i="2"/>
  <c r="E12" i="2"/>
  <c r="F12" i="2" s="1"/>
  <c r="G12" i="2" s="1"/>
  <c r="D12" i="2"/>
  <c r="E11" i="2"/>
  <c r="E16" i="2" s="1"/>
  <c r="E18" i="2" s="1"/>
  <c r="D11" i="2"/>
  <c r="G55" i="1"/>
  <c r="F55" i="1"/>
  <c r="E55" i="1"/>
  <c r="D55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I43" i="1" s="1"/>
  <c r="H38" i="1"/>
  <c r="H43" i="1" s="1"/>
  <c r="G38" i="1"/>
  <c r="G43" i="1" s="1"/>
  <c r="F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I12" i="1"/>
  <c r="H12" i="1"/>
  <c r="G12" i="1"/>
  <c r="F12" i="1"/>
  <c r="E12" i="1"/>
  <c r="J11" i="1"/>
  <c r="J9" i="1"/>
  <c r="J12" i="1" l="1"/>
  <c r="J38" i="1"/>
  <c r="F43" i="1"/>
  <c r="J40" i="1"/>
  <c r="J41" i="1"/>
  <c r="J42" i="1"/>
  <c r="F11" i="2"/>
  <c r="J43" i="1"/>
  <c r="J39" i="1"/>
  <c r="F16" i="2" l="1"/>
  <c r="F18" i="2" s="1"/>
  <c r="G11" i="2"/>
  <c r="G16" i="2" s="1"/>
  <c r="G18" i="2" s="1"/>
</calcChain>
</file>

<file path=xl/sharedStrings.xml><?xml version="1.0" encoding="utf-8"?>
<sst xmlns="http://schemas.openxmlformats.org/spreadsheetml/2006/main" count="58" uniqueCount="33">
  <si>
    <t>PREVISÃO DE DESPESA COM PESSOAL E ENCARGOS SOCIAIS PARA O PERÍODO (2020 - 2023)</t>
  </si>
  <si>
    <t>Cód. UO</t>
  </si>
  <si>
    <t>Sigla UO</t>
  </si>
  <si>
    <t>Grupo</t>
  </si>
  <si>
    <t>Orçado Atual - 2019</t>
  </si>
  <si>
    <t>TOTAL</t>
  </si>
  <si>
    <t xml:space="preserve">II - Assembleia Legislativa: </t>
  </si>
  <si>
    <t>AL/MT</t>
  </si>
  <si>
    <t>DGFAP</t>
  </si>
  <si>
    <t>ISSSPL</t>
  </si>
  <si>
    <t xml:space="preserve">III - Tribunal de Contas do Estado: </t>
  </si>
  <si>
    <t>TCE/MT</t>
  </si>
  <si>
    <t>I - Tribunal de Justiça:</t>
  </si>
  <si>
    <t>TJ/MT</t>
  </si>
  <si>
    <t xml:space="preserve">IV - Procuradoria-Geral de Justiça: </t>
  </si>
  <si>
    <t>PGJ/MT</t>
  </si>
  <si>
    <t xml:space="preserve">V - Defensoria Pública: </t>
  </si>
  <si>
    <t>DEFENSORIA</t>
  </si>
  <si>
    <t>Total</t>
  </si>
  <si>
    <t>RECEITA PREVISTA E REPASSE DO DUODÉCIMO (FONTE 100 E 196) PARA O PERÍODO  (2020 - 2023)</t>
  </si>
  <si>
    <t>UO/PODER</t>
  </si>
  <si>
    <t>FONTE</t>
  </si>
  <si>
    <t>PROPOSTA DE COMPOSIÇÃO DO REPASSE DO DUODÉCIMO PARA OS PODERES E ÓRGÃOS AUTÔNOMOS</t>
  </si>
  <si>
    <t>Poder/Órgão Autônomo</t>
  </si>
  <si>
    <t>PPA (2020-2023)</t>
  </si>
  <si>
    <t>Total Duodécimo</t>
  </si>
  <si>
    <t xml:space="preserve">Fonte: Boletim Focus 12/04/2019, Mediana Agregada, disponível em : https://www.bcb.gov.br/content/focus/focus/R20190412.pdf </t>
  </si>
  <si>
    <t xml:space="preserve">Nota: 1 - Considerou o valor aprovado na LEI Nº 10.841, DE 08 DE MARÇO DE 2019 - D.O. 08.03.19.; 2 - PLAN 72, FIPLAN.
</t>
  </si>
  <si>
    <t>PLDO 2019</t>
  </si>
  <si>
    <t>LOA 2019</t>
  </si>
  <si>
    <t>IPCA %</t>
  </si>
  <si>
    <t>Aumento Nominal</t>
  </si>
  <si>
    <t>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</si>
</sst>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b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0" borderId="1" xfId="2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4" fontId="7" fillId="2" borderId="1" xfId="0" applyNumberFormat="1" applyFont="1" applyFill="1" applyBorder="1"/>
    <xf numFmtId="4" fontId="2" fillId="0" borderId="0" xfId="0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164" fontId="7" fillId="2" borderId="1" xfId="0" applyNumberFormat="1" applyFont="1" applyFill="1" applyBorder="1"/>
    <xf numFmtId="0" fontId="8" fillId="2" borderId="0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/>
    </xf>
    <xf numFmtId="164" fontId="6" fillId="0" borderId="1" xfId="2" applyNumberFormat="1" applyFont="1" applyFill="1" applyBorder="1"/>
    <xf numFmtId="0" fontId="5" fillId="2" borderId="1" xfId="2" applyFont="1" applyFill="1" applyBorder="1"/>
    <xf numFmtId="164" fontId="5" fillId="2" borderId="1" xfId="2" applyNumberFormat="1" applyFont="1" applyFill="1" applyBorder="1"/>
    <xf numFmtId="0" fontId="6" fillId="0" borderId="5" xfId="2" applyFont="1" applyFill="1" applyBorder="1"/>
    <xf numFmtId="0" fontId="6" fillId="0" borderId="0" xfId="2" applyFont="1" applyFill="1" applyBorder="1" applyAlignment="1"/>
    <xf numFmtId="0" fontId="6" fillId="0" borderId="0" xfId="2" applyFont="1" applyFill="1" applyBorder="1"/>
    <xf numFmtId="0" fontId="5" fillId="5" borderId="1" xfId="2" applyFont="1" applyFill="1" applyBorder="1"/>
    <xf numFmtId="164" fontId="5" fillId="5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B1" workbookViewId="0">
      <selection activeCell="K58" sqref="K58"/>
    </sheetView>
  </sheetViews>
  <sheetFormatPr defaultRowHeight="12.75" x14ac:dyDescent="0.2"/>
  <cols>
    <col min="1" max="1" width="25.85546875" style="1" hidden="1" customWidth="1"/>
    <col min="2" max="2" width="9.140625" style="1"/>
    <col min="3" max="3" width="29.28515625" style="1" customWidth="1"/>
    <col min="4" max="4" width="16.42578125" style="1" customWidth="1"/>
    <col min="5" max="5" width="19.7109375" style="1" bestFit="1" customWidth="1"/>
    <col min="6" max="8" width="16.5703125" style="1" bestFit="1" customWidth="1"/>
    <col min="9" max="9" width="16.5703125" style="1" customWidth="1"/>
    <col min="10" max="11" width="17.7109375" style="1" customWidth="1"/>
    <col min="12" max="16384" width="9.140625" style="1"/>
  </cols>
  <sheetData>
    <row r="1" spans="1:10" ht="21.7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</row>
    <row r="4" spans="1:10" s="2" customFormat="1" x14ac:dyDescent="0.2">
      <c r="B4" s="3" t="s">
        <v>1</v>
      </c>
      <c r="C4" s="3" t="s">
        <v>2</v>
      </c>
      <c r="D4" s="3" t="s">
        <v>3</v>
      </c>
      <c r="E4" s="3" t="s">
        <v>4</v>
      </c>
      <c r="F4" s="3">
        <v>2020</v>
      </c>
      <c r="G4" s="3">
        <v>2021</v>
      </c>
      <c r="H4" s="3">
        <v>2022</v>
      </c>
      <c r="I4" s="3">
        <v>2023</v>
      </c>
      <c r="J4" s="3" t="s">
        <v>32</v>
      </c>
    </row>
    <row r="5" spans="1:10" x14ac:dyDescent="0.2">
      <c r="A5" s="4" t="s">
        <v>6</v>
      </c>
      <c r="B5" s="5">
        <v>1101</v>
      </c>
      <c r="C5" s="6" t="s">
        <v>7</v>
      </c>
      <c r="D5" s="5">
        <v>1</v>
      </c>
      <c r="E5" s="7">
        <v>232621826</v>
      </c>
      <c r="F5" s="7">
        <v>270117965.81996071</v>
      </c>
      <c r="G5" s="7">
        <v>288888880.77158183</v>
      </c>
      <c r="H5" s="7">
        <v>308168006.19146466</v>
      </c>
      <c r="I5" s="7">
        <v>327992182.80898523</v>
      </c>
      <c r="J5" s="7">
        <v>1195167035.5919926</v>
      </c>
    </row>
    <row r="6" spans="1:10" x14ac:dyDescent="0.2">
      <c r="A6" s="4" t="s">
        <v>6</v>
      </c>
      <c r="B6" s="5">
        <v>1302</v>
      </c>
      <c r="C6" s="6" t="s">
        <v>8</v>
      </c>
      <c r="D6" s="5">
        <v>1</v>
      </c>
      <c r="E6" s="7">
        <v>21701559</v>
      </c>
      <c r="F6" s="7">
        <v>25199617.219933014</v>
      </c>
      <c r="G6" s="7">
        <v>26950777.570237324</v>
      </c>
      <c r="H6" s="7">
        <v>28749349.462489553</v>
      </c>
      <c r="I6" s="7">
        <v>30598769.810911819</v>
      </c>
      <c r="J6" s="7">
        <v>111498514.06357169</v>
      </c>
    </row>
    <row r="7" spans="1:10" x14ac:dyDescent="0.2">
      <c r="A7" s="4" t="s">
        <v>6</v>
      </c>
      <c r="B7" s="5">
        <v>1303</v>
      </c>
      <c r="C7" s="6" t="s">
        <v>9</v>
      </c>
      <c r="D7" s="5">
        <v>1</v>
      </c>
      <c r="E7" s="7">
        <v>62923339</v>
      </c>
      <c r="F7" s="7">
        <v>73065905.403389812</v>
      </c>
      <c r="G7" s="7">
        <v>78143368.103906244</v>
      </c>
      <c r="H7" s="7">
        <v>83358299.846462533</v>
      </c>
      <c r="I7" s="7">
        <v>88720665.911373928</v>
      </c>
      <c r="J7" s="7">
        <v>323288239.26513255</v>
      </c>
    </row>
    <row r="8" spans="1:10" x14ac:dyDescent="0.2">
      <c r="A8" s="4" t="s">
        <v>10</v>
      </c>
      <c r="B8" s="5">
        <v>2101</v>
      </c>
      <c r="C8" s="6" t="s">
        <v>11</v>
      </c>
      <c r="D8" s="5">
        <v>1</v>
      </c>
      <c r="E8" s="7">
        <v>212579000</v>
      </c>
      <c r="F8" s="7">
        <v>246844451.54360291</v>
      </c>
      <c r="G8" s="7">
        <v>263998054.01554236</v>
      </c>
      <c r="H8" s="7">
        <v>281616079.2589401</v>
      </c>
      <c r="I8" s="7">
        <v>299732193.78542447</v>
      </c>
      <c r="J8" s="7">
        <v>1092190778.6035099</v>
      </c>
    </row>
    <row r="9" spans="1:10" x14ac:dyDescent="0.2">
      <c r="A9" s="4" t="s">
        <v>12</v>
      </c>
      <c r="B9" s="5">
        <v>3101</v>
      </c>
      <c r="C9" s="6" t="s">
        <v>13</v>
      </c>
      <c r="D9" s="5">
        <v>1</v>
      </c>
      <c r="E9" s="7">
        <v>1068338684</v>
      </c>
      <c r="F9" s="7">
        <v>1240543405.1096041</v>
      </c>
      <c r="G9" s="7">
        <v>1326750683.7718</v>
      </c>
      <c r="H9" s="7">
        <v>1415291969.1443453</v>
      </c>
      <c r="I9" s="7">
        <v>1506336455.9112301</v>
      </c>
      <c r="J9" s="7">
        <f t="shared" ref="J9:J11" si="0">SUM(F9:I9)</f>
        <v>5488922513.9369793</v>
      </c>
    </row>
    <row r="10" spans="1:10" x14ac:dyDescent="0.2">
      <c r="A10" s="4" t="s">
        <v>14</v>
      </c>
      <c r="B10" s="5">
        <v>8101</v>
      </c>
      <c r="C10" s="6" t="s">
        <v>15</v>
      </c>
      <c r="D10" s="5">
        <v>1</v>
      </c>
      <c r="E10" s="7">
        <v>314782854</v>
      </c>
      <c r="F10" s="7">
        <v>365522469.06307787</v>
      </c>
      <c r="G10" s="7">
        <v>390923190.40666574</v>
      </c>
      <c r="H10" s="7">
        <v>417011619.96913797</v>
      </c>
      <c r="I10" s="7">
        <v>443837610.46696514</v>
      </c>
      <c r="J10" s="7">
        <v>1617294889.9058466</v>
      </c>
    </row>
    <row r="11" spans="1:10" x14ac:dyDescent="0.2">
      <c r="A11" s="4" t="s">
        <v>16</v>
      </c>
      <c r="B11" s="5">
        <v>10101</v>
      </c>
      <c r="C11" s="6" t="s">
        <v>17</v>
      </c>
      <c r="D11" s="5">
        <v>1</v>
      </c>
      <c r="E11" s="7">
        <v>105117596</v>
      </c>
      <c r="F11" s="7">
        <v>122061423.43412116</v>
      </c>
      <c r="G11" s="7">
        <v>130543660.41232653</v>
      </c>
      <c r="H11" s="7">
        <v>139255548.50970817</v>
      </c>
      <c r="I11" s="7">
        <v>148213735.38557413</v>
      </c>
      <c r="J11" s="7">
        <f t="shared" si="0"/>
        <v>540074367.74172997</v>
      </c>
    </row>
    <row r="12" spans="1:10" x14ac:dyDescent="0.2">
      <c r="B12" s="8"/>
      <c r="C12" s="9" t="s">
        <v>18</v>
      </c>
      <c r="D12" s="10"/>
      <c r="E12" s="11">
        <f>SUM(E5:E11)</f>
        <v>2018064858</v>
      </c>
      <c r="F12" s="11">
        <f>SUM(F5:F11)</f>
        <v>2343355237.5936894</v>
      </c>
      <c r="G12" s="11">
        <f t="shared" ref="G12:I12" si="1">SUM(G5:G11)</f>
        <v>2506198615.0520601</v>
      </c>
      <c r="H12" s="11">
        <f t="shared" si="1"/>
        <v>2673450872.3825483</v>
      </c>
      <c r="I12" s="11">
        <f t="shared" si="1"/>
        <v>2845431614.0804648</v>
      </c>
      <c r="J12" s="11">
        <f>SUM(F12:I12)</f>
        <v>10368436339.108763</v>
      </c>
    </row>
    <row r="13" spans="1:10" x14ac:dyDescent="0.2">
      <c r="F13" s="12"/>
    </row>
    <row r="17" spans="2:10" ht="19.5" customHeight="1" x14ac:dyDescent="0.2">
      <c r="B17" s="30" t="s">
        <v>19</v>
      </c>
      <c r="C17" s="30"/>
      <c r="D17" s="30"/>
      <c r="E17" s="30"/>
      <c r="F17" s="30"/>
      <c r="G17" s="30"/>
      <c r="H17" s="30"/>
      <c r="I17" s="30"/>
      <c r="J17" s="30"/>
    </row>
    <row r="19" spans="2:10" s="2" customFormat="1" x14ac:dyDescent="0.2">
      <c r="B19" s="31" t="s">
        <v>20</v>
      </c>
      <c r="C19" s="32"/>
      <c r="D19" s="33" t="s">
        <v>21</v>
      </c>
      <c r="E19" s="34"/>
      <c r="F19" s="3">
        <v>2020</v>
      </c>
      <c r="G19" s="3">
        <v>2021</v>
      </c>
      <c r="H19" s="3">
        <v>2022</v>
      </c>
      <c r="I19" s="3">
        <v>2023</v>
      </c>
      <c r="J19" s="3" t="s">
        <v>32</v>
      </c>
    </row>
    <row r="20" spans="2:10" s="2" customFormat="1" x14ac:dyDescent="0.2">
      <c r="B20" s="35">
        <v>3101</v>
      </c>
      <c r="C20" s="35"/>
      <c r="D20" s="36">
        <v>115</v>
      </c>
      <c r="E20" s="36"/>
      <c r="F20" s="13">
        <v>209241243.36722881</v>
      </c>
      <c r="G20" s="13">
        <v>217651881.0343636</v>
      </c>
      <c r="H20" s="13">
        <v>226357956.27573818</v>
      </c>
      <c r="I20" s="13">
        <v>235412274.52676773</v>
      </c>
      <c r="J20" s="14">
        <f t="shared" ref="J20:J23" si="2">SUM(F20:I20)</f>
        <v>888663355.20409822</v>
      </c>
    </row>
    <row r="21" spans="2:10" s="2" customFormat="1" x14ac:dyDescent="0.2">
      <c r="B21" s="35">
        <v>3101</v>
      </c>
      <c r="C21" s="35"/>
      <c r="D21" s="36">
        <v>196</v>
      </c>
      <c r="E21" s="36"/>
      <c r="F21" s="13">
        <v>51272095.591795802</v>
      </c>
      <c r="G21" s="13">
        <v>55455898.592086345</v>
      </c>
      <c r="H21" s="13">
        <v>59981099.91720058</v>
      </c>
      <c r="I21" s="13">
        <v>64875557.670444146</v>
      </c>
      <c r="J21" s="14">
        <f t="shared" si="2"/>
        <v>231584651.77152687</v>
      </c>
    </row>
    <row r="22" spans="2:10" s="2" customFormat="1" x14ac:dyDescent="0.2">
      <c r="B22" s="35">
        <v>3101</v>
      </c>
      <c r="C22" s="35"/>
      <c r="D22" s="36">
        <v>240</v>
      </c>
      <c r="E22" s="36"/>
      <c r="F22" s="13">
        <v>12024189.696542401</v>
      </c>
      <c r="G22" s="13">
        <v>12505157.284404097</v>
      </c>
      <c r="H22" s="13">
        <v>13005363.575780261</v>
      </c>
      <c r="I22" s="13">
        <v>13525578.118811473</v>
      </c>
      <c r="J22" s="14">
        <f t="shared" si="2"/>
        <v>51060288.675538227</v>
      </c>
    </row>
    <row r="23" spans="2:10" s="2" customFormat="1" x14ac:dyDescent="0.2">
      <c r="B23" s="35">
        <v>3601</v>
      </c>
      <c r="C23" s="35"/>
      <c r="D23" s="36">
        <v>240</v>
      </c>
      <c r="E23" s="36"/>
      <c r="F23" s="13">
        <v>380107081.43901205</v>
      </c>
      <c r="G23" s="13">
        <v>395311364.78910398</v>
      </c>
      <c r="H23" s="13">
        <v>414765006.72045028</v>
      </c>
      <c r="I23" s="13">
        <v>331417588.08400649</v>
      </c>
      <c r="J23" s="14">
        <f t="shared" si="2"/>
        <v>1521601041.032573</v>
      </c>
    </row>
    <row r="24" spans="2:10" s="2" customFormat="1" x14ac:dyDescent="0.2">
      <c r="B24" s="35">
        <v>1101</v>
      </c>
      <c r="C24" s="35"/>
      <c r="D24" s="36">
        <v>196</v>
      </c>
      <c r="E24" s="36"/>
      <c r="F24" s="13">
        <v>22287754.076277643</v>
      </c>
      <c r="G24" s="13">
        <v>24106434.808901899</v>
      </c>
      <c r="H24" s="13">
        <v>26073519.889308292</v>
      </c>
      <c r="I24" s="13">
        <v>28201119.112275846</v>
      </c>
      <c r="J24" s="14">
        <f>SUM(F24:I24)</f>
        <v>100668827.88676369</v>
      </c>
    </row>
    <row r="25" spans="2:10" s="2" customFormat="1" x14ac:dyDescent="0.2">
      <c r="B25" s="35">
        <v>1101</v>
      </c>
      <c r="C25" s="35"/>
      <c r="D25" s="36">
        <v>240</v>
      </c>
      <c r="E25" s="36"/>
      <c r="F25" s="13">
        <v>6116656.1947920006</v>
      </c>
      <c r="G25" s="13">
        <v>6361322.4425836811</v>
      </c>
      <c r="H25" s="13">
        <v>6615775.3402870288</v>
      </c>
      <c r="I25" s="13">
        <v>6880406.3538985103</v>
      </c>
      <c r="J25" s="14">
        <f t="shared" ref="J25:J42" si="3">SUM(F25:I25)</f>
        <v>25974160.331561223</v>
      </c>
    </row>
    <row r="26" spans="2:10" s="2" customFormat="1" x14ac:dyDescent="0.2">
      <c r="B26" s="35">
        <v>1302</v>
      </c>
      <c r="C26" s="35"/>
      <c r="D26" s="36">
        <v>196</v>
      </c>
      <c r="E26" s="36"/>
      <c r="F26" s="13">
        <v>1006514.2159311331</v>
      </c>
      <c r="G26" s="13">
        <v>1088645.7759511136</v>
      </c>
      <c r="H26" s="13">
        <v>1177479.2712687245</v>
      </c>
      <c r="I26" s="13">
        <v>1273561.5798042521</v>
      </c>
      <c r="J26" s="14">
        <f t="shared" si="3"/>
        <v>4546200.8429552233</v>
      </c>
    </row>
    <row r="27" spans="2:10" s="2" customFormat="1" x14ac:dyDescent="0.2">
      <c r="B27" s="35">
        <v>1302</v>
      </c>
      <c r="C27" s="35"/>
      <c r="D27" s="36">
        <v>240</v>
      </c>
      <c r="E27" s="36"/>
      <c r="F27" s="13">
        <v>26907.325024320002</v>
      </c>
      <c r="G27" s="13">
        <v>27983.618025292802</v>
      </c>
      <c r="H27" s="13">
        <v>29102.962746304514</v>
      </c>
      <c r="I27" s="13">
        <v>30267.081256156696</v>
      </c>
      <c r="J27" s="14">
        <f t="shared" si="3"/>
        <v>114260.98705207402</v>
      </c>
    </row>
    <row r="28" spans="2:10" s="2" customFormat="1" x14ac:dyDescent="0.2">
      <c r="B28" s="35">
        <v>1303</v>
      </c>
      <c r="C28" s="35"/>
      <c r="D28" s="36">
        <v>196</v>
      </c>
      <c r="E28" s="36"/>
      <c r="F28" s="13">
        <v>11110.871214824198</v>
      </c>
      <c r="G28" s="13">
        <v>12017.518305953852</v>
      </c>
      <c r="H28" s="13">
        <v>12998.147799719685</v>
      </c>
      <c r="I28" s="13">
        <v>14058.796660176809</v>
      </c>
      <c r="J28" s="14">
        <f t="shared" si="3"/>
        <v>50185.33398067455</v>
      </c>
    </row>
    <row r="29" spans="2:10" s="2" customFormat="1" x14ac:dyDescent="0.2">
      <c r="B29" s="35">
        <v>1303</v>
      </c>
      <c r="C29" s="35"/>
      <c r="D29" s="36">
        <v>240</v>
      </c>
      <c r="E29" s="36"/>
      <c r="F29" s="13">
        <v>20912371.51139136</v>
      </c>
      <c r="G29" s="13">
        <v>21748866.371847015</v>
      </c>
      <c r="H29" s="13">
        <v>22618821.026720896</v>
      </c>
      <c r="I29" s="13">
        <v>23523573.867789734</v>
      </c>
      <c r="J29" s="14">
        <f t="shared" si="3"/>
        <v>88803632.777749002</v>
      </c>
    </row>
    <row r="30" spans="2:10" s="2" customFormat="1" x14ac:dyDescent="0.2">
      <c r="B30" s="35">
        <v>2101</v>
      </c>
      <c r="C30" s="35"/>
      <c r="D30" s="36">
        <v>196</v>
      </c>
      <c r="E30" s="36"/>
      <c r="F30" s="13">
        <v>18045362.014193889</v>
      </c>
      <c r="G30" s="13">
        <v>19517863.554552108</v>
      </c>
      <c r="H30" s="13">
        <v>21110521.220603559</v>
      </c>
      <c r="I30" s="13">
        <v>22833139.752204806</v>
      </c>
      <c r="J30" s="14">
        <f t="shared" si="3"/>
        <v>81506886.541554362</v>
      </c>
    </row>
    <row r="31" spans="2:10" s="2" customFormat="1" x14ac:dyDescent="0.2">
      <c r="B31" s="35">
        <v>2101</v>
      </c>
      <c r="C31" s="35"/>
      <c r="D31" s="36">
        <v>240</v>
      </c>
      <c r="E31" s="36"/>
      <c r="F31" s="13">
        <v>16475639.113349123</v>
      </c>
      <c r="G31" s="13">
        <v>17134664.677883089</v>
      </c>
      <c r="H31" s="13">
        <v>17820051.264998414</v>
      </c>
      <c r="I31" s="13">
        <v>18683030.722801678</v>
      </c>
      <c r="J31" s="14">
        <f t="shared" si="3"/>
        <v>70113385.779032305</v>
      </c>
    </row>
    <row r="32" spans="2:10" s="2" customFormat="1" x14ac:dyDescent="0.2">
      <c r="B32" s="35">
        <v>8101</v>
      </c>
      <c r="C32" s="35"/>
      <c r="D32" s="37">
        <v>115</v>
      </c>
      <c r="E32" s="38"/>
      <c r="F32" s="13">
        <v>20365613.678367358</v>
      </c>
      <c r="G32" s="13">
        <v>21180238.225779045</v>
      </c>
      <c r="H32" s="13">
        <v>22027447.754810207</v>
      </c>
      <c r="I32" s="13">
        <v>22908545.665002618</v>
      </c>
      <c r="J32" s="14">
        <f t="shared" si="3"/>
        <v>86481845.323959231</v>
      </c>
    </row>
    <row r="33" spans="2:10" s="2" customFormat="1" x14ac:dyDescent="0.2">
      <c r="B33" s="35">
        <v>8101</v>
      </c>
      <c r="C33" s="35"/>
      <c r="D33" s="37">
        <v>196</v>
      </c>
      <c r="E33" s="38"/>
      <c r="F33" s="13">
        <v>20708703.202453215</v>
      </c>
      <c r="G33" s="13">
        <v>22398533.383773398</v>
      </c>
      <c r="H33" s="13">
        <v>24226253.707889307</v>
      </c>
      <c r="I33" s="13">
        <v>26203116.010453071</v>
      </c>
      <c r="J33" s="14">
        <f t="shared" si="3"/>
        <v>93536606.304568991</v>
      </c>
    </row>
    <row r="34" spans="2:10" s="2" customFormat="1" x14ac:dyDescent="0.2">
      <c r="B34" s="35">
        <v>8101</v>
      </c>
      <c r="C34" s="35"/>
      <c r="D34" s="37">
        <v>240</v>
      </c>
      <c r="E34" s="38"/>
      <c r="F34" s="13">
        <v>5353232.1561388802</v>
      </c>
      <c r="G34" s="13">
        <v>5567361.4423844367</v>
      </c>
      <c r="H34" s="13">
        <v>5790055.9000798129</v>
      </c>
      <c r="I34" s="13">
        <v>6021658.1360830059</v>
      </c>
      <c r="J34" s="14">
        <f t="shared" si="3"/>
        <v>22732307.634686135</v>
      </c>
    </row>
    <row r="35" spans="2:10" s="2" customFormat="1" x14ac:dyDescent="0.2">
      <c r="B35" s="35">
        <v>8601</v>
      </c>
      <c r="C35" s="35"/>
      <c r="D35" s="37">
        <v>240</v>
      </c>
      <c r="E35" s="38"/>
      <c r="F35" s="13">
        <v>354102.00606143998</v>
      </c>
      <c r="G35" s="13">
        <v>368266.08630389761</v>
      </c>
      <c r="H35" s="13">
        <v>382996.72975605354</v>
      </c>
      <c r="I35" s="13">
        <v>398316.59894629568</v>
      </c>
      <c r="J35" s="14">
        <f t="shared" si="3"/>
        <v>1503681.4210676868</v>
      </c>
    </row>
    <row r="36" spans="2:10" s="2" customFormat="1" x14ac:dyDescent="0.2">
      <c r="B36" s="35">
        <v>10101</v>
      </c>
      <c r="C36" s="35"/>
      <c r="D36" s="37">
        <v>115</v>
      </c>
      <c r="E36" s="38"/>
      <c r="F36" s="13">
        <v>1489441.9618540802</v>
      </c>
      <c r="G36" s="13">
        <v>1549019.6403282434</v>
      </c>
      <c r="H36" s="13">
        <v>1610980.4259413732</v>
      </c>
      <c r="I36" s="13">
        <v>1675419.6429790282</v>
      </c>
      <c r="J36" s="14">
        <f t="shared" si="3"/>
        <v>6324861.671102725</v>
      </c>
    </row>
    <row r="37" spans="2:10" s="2" customFormat="1" x14ac:dyDescent="0.2">
      <c r="B37" s="35">
        <v>10101</v>
      </c>
      <c r="C37" s="35"/>
      <c r="D37" s="37">
        <v>240</v>
      </c>
      <c r="E37" s="38"/>
      <c r="F37" s="13">
        <v>677503.09572192002</v>
      </c>
      <c r="G37" s="13">
        <v>704603.21955079678</v>
      </c>
      <c r="H37" s="13">
        <v>732787.34833282873</v>
      </c>
      <c r="I37" s="13">
        <v>762098.8422661419</v>
      </c>
      <c r="J37" s="14">
        <f t="shared" si="3"/>
        <v>2876992.5058716876</v>
      </c>
    </row>
    <row r="38" spans="2:10" s="2" customFormat="1" x14ac:dyDescent="0.2">
      <c r="B38" s="39" t="s">
        <v>12</v>
      </c>
      <c r="C38" s="39"/>
      <c r="D38" s="36">
        <v>100</v>
      </c>
      <c r="E38" s="36"/>
      <c r="F38" s="13">
        <f>D50-(F21)</f>
        <v>1049654422.0082043</v>
      </c>
      <c r="G38" s="13">
        <f>E50-(G21)</f>
        <v>1086755363.4179139</v>
      </c>
      <c r="H38" s="13">
        <f>F50-(H21)</f>
        <v>1125063084.4181747</v>
      </c>
      <c r="I38" s="13">
        <f>G50-(I21)</f>
        <v>1164607783.5775077</v>
      </c>
      <c r="J38" s="14">
        <f t="shared" si="3"/>
        <v>4426080653.4218006</v>
      </c>
    </row>
    <row r="39" spans="2:10" s="2" customFormat="1" x14ac:dyDescent="0.2">
      <c r="B39" s="39" t="s">
        <v>6</v>
      </c>
      <c r="C39" s="39"/>
      <c r="D39" s="36">
        <v>100</v>
      </c>
      <c r="E39" s="36"/>
      <c r="F39" s="13">
        <f>D51-(F24+F26+F28)</f>
        <v>503814395.31657642</v>
      </c>
      <c r="G39" s="13">
        <f>E51-(G24+G26+G28)</f>
        <v>521679667.91984117</v>
      </c>
      <c r="H39" s="13">
        <f>F51-(H24+H26+H28)</f>
        <v>540131022.44048584</v>
      </c>
      <c r="I39" s="13">
        <f>G51-(I24+I26+I28)</f>
        <v>559183593.50070465</v>
      </c>
      <c r="J39" s="14">
        <f t="shared" si="3"/>
        <v>2124808679.177608</v>
      </c>
    </row>
    <row r="40" spans="2:10" s="2" customFormat="1" x14ac:dyDescent="0.2">
      <c r="B40" s="39" t="s">
        <v>10</v>
      </c>
      <c r="C40" s="39"/>
      <c r="D40" s="36">
        <v>100</v>
      </c>
      <c r="E40" s="36"/>
      <c r="F40" s="13">
        <f>D52-F30</f>
        <v>345730487.82580614</v>
      </c>
      <c r="G40" s="13">
        <f>E52-G30</f>
        <v>357899580.65444791</v>
      </c>
      <c r="H40" s="13">
        <f>F52-H30</f>
        <v>370460077.14623398</v>
      </c>
      <c r="I40" s="13">
        <f>G52-I30</f>
        <v>383421356.05338919</v>
      </c>
      <c r="J40" s="14">
        <f t="shared" si="3"/>
        <v>1457511501.6798773</v>
      </c>
    </row>
    <row r="41" spans="2:10" s="2" customFormat="1" x14ac:dyDescent="0.2">
      <c r="B41" s="39" t="s">
        <v>14</v>
      </c>
      <c r="C41" s="39"/>
      <c r="D41" s="36">
        <v>100</v>
      </c>
      <c r="E41" s="36"/>
      <c r="F41" s="13">
        <f>D53-F33</f>
        <v>423816773.51754683</v>
      </c>
      <c r="G41" s="13">
        <f>E53-G33</f>
        <v>438796648.71322668</v>
      </c>
      <c r="H41" s="13">
        <f>F53-H33</f>
        <v>454263747.71774828</v>
      </c>
      <c r="I41" s="13">
        <f>G53-I33</f>
        <v>470230260.46864599</v>
      </c>
      <c r="J41" s="14">
        <f t="shared" si="3"/>
        <v>1787107430.4171677</v>
      </c>
    </row>
    <row r="42" spans="2:10" s="2" customFormat="1" x14ac:dyDescent="0.2">
      <c r="B42" s="39" t="s">
        <v>16</v>
      </c>
      <c r="C42" s="39"/>
      <c r="D42" s="36">
        <v>100</v>
      </c>
      <c r="E42" s="36"/>
      <c r="F42" s="13">
        <f>D54</f>
        <v>136519148.48000002</v>
      </c>
      <c r="G42" s="13">
        <f t="shared" ref="G42:I42" si="4">E54</f>
        <v>141638616.54800004</v>
      </c>
      <c r="H42" s="13">
        <f t="shared" si="4"/>
        <v>146950064.66855004</v>
      </c>
      <c r="I42" s="13">
        <f t="shared" si="4"/>
        <v>152460692.09362069</v>
      </c>
      <c r="J42" s="14">
        <f t="shared" si="3"/>
        <v>577568521.79017079</v>
      </c>
    </row>
    <row r="43" spans="2:10" x14ac:dyDescent="0.2">
      <c r="B43" s="40" t="s">
        <v>5</v>
      </c>
      <c r="C43" s="40"/>
      <c r="D43" s="41"/>
      <c r="E43" s="42"/>
      <c r="F43" s="15">
        <f>SUBTOTAL(9,F20:F42)</f>
        <v>3246010748.665484</v>
      </c>
      <c r="G43" s="15">
        <f t="shared" ref="G43:J43" si="5">SUBTOTAL(9,G20:G42)</f>
        <v>3369459999.7195582</v>
      </c>
      <c r="H43" s="15">
        <f t="shared" si="5"/>
        <v>3501206213.8709049</v>
      </c>
      <c r="I43" s="15">
        <f t="shared" si="5"/>
        <v>3534542996.2563195</v>
      </c>
      <c r="J43" s="15">
        <f t="shared" si="5"/>
        <v>13651219958.512266</v>
      </c>
    </row>
    <row r="46" spans="2:10" ht="16.5" x14ac:dyDescent="0.2">
      <c r="C46" s="16" t="s">
        <v>22</v>
      </c>
      <c r="D46" s="16"/>
      <c r="E46" s="16"/>
      <c r="F46" s="16"/>
      <c r="G46" s="16"/>
      <c r="H46" s="16"/>
      <c r="I46" s="16"/>
    </row>
    <row r="48" spans="2:10" s="2" customFormat="1" x14ac:dyDescent="0.2">
      <c r="C48" s="43" t="s">
        <v>23</v>
      </c>
      <c r="D48" s="44" t="s">
        <v>24</v>
      </c>
      <c r="E48" s="44"/>
      <c r="F48" s="44"/>
      <c r="G48" s="44"/>
      <c r="H48" s="29"/>
    </row>
    <row r="49" spans="3:8" s="2" customFormat="1" x14ac:dyDescent="0.2">
      <c r="C49" s="43"/>
      <c r="D49" s="17">
        <v>2020</v>
      </c>
      <c r="E49" s="17">
        <v>2021</v>
      </c>
      <c r="F49" s="17">
        <v>2022</v>
      </c>
      <c r="G49" s="17">
        <v>2023</v>
      </c>
      <c r="H49" s="29" t="s">
        <v>32</v>
      </c>
    </row>
    <row r="50" spans="3:8" s="2" customFormat="1" x14ac:dyDescent="0.2">
      <c r="C50" s="4" t="s">
        <v>12</v>
      </c>
      <c r="D50" s="18">
        <v>1100926517.6000001</v>
      </c>
      <c r="E50" s="18">
        <v>1142211262.0100002</v>
      </c>
      <c r="F50" s="18">
        <v>1185044184.3353753</v>
      </c>
      <c r="G50" s="18">
        <v>1229483341.247952</v>
      </c>
      <c r="H50" s="13">
        <f>SUM(D50:G50)</f>
        <v>4657665305.1933279</v>
      </c>
    </row>
    <row r="51" spans="3:8" s="2" customFormat="1" x14ac:dyDescent="0.2">
      <c r="C51" s="4" t="s">
        <v>6</v>
      </c>
      <c r="D51" s="18">
        <v>527119774.48000002</v>
      </c>
      <c r="E51" s="18">
        <v>546886766.02300012</v>
      </c>
      <c r="F51" s="18">
        <v>567395019.74886262</v>
      </c>
      <c r="G51" s="18">
        <v>588672332.98944497</v>
      </c>
      <c r="H51" s="13">
        <f t="shared" ref="H51:H55" si="6">SUM(D51:G51)</f>
        <v>2230073893.2413082</v>
      </c>
    </row>
    <row r="52" spans="3:8" s="2" customFormat="1" x14ac:dyDescent="0.2">
      <c r="C52" s="4" t="s">
        <v>10</v>
      </c>
      <c r="D52" s="18">
        <v>363775849.84000003</v>
      </c>
      <c r="E52" s="18">
        <v>377417444.20900005</v>
      </c>
      <c r="F52" s="18">
        <v>391570598.36683756</v>
      </c>
      <c r="G52" s="18">
        <v>406254495.80559403</v>
      </c>
      <c r="H52" s="13">
        <f t="shared" si="6"/>
        <v>1539018388.2214315</v>
      </c>
    </row>
    <row r="53" spans="3:8" s="2" customFormat="1" x14ac:dyDescent="0.2">
      <c r="C53" s="4" t="s">
        <v>14</v>
      </c>
      <c r="D53" s="18">
        <v>444525476.72000003</v>
      </c>
      <c r="E53" s="18">
        <v>461195182.09700006</v>
      </c>
      <c r="F53" s="18">
        <v>478490001.4256376</v>
      </c>
      <c r="G53" s="18">
        <v>496433376.47909904</v>
      </c>
      <c r="H53" s="13">
        <f t="shared" si="6"/>
        <v>1880644036.7217367</v>
      </c>
    </row>
    <row r="54" spans="3:8" s="2" customFormat="1" x14ac:dyDescent="0.2">
      <c r="C54" s="4" t="s">
        <v>16</v>
      </c>
      <c r="D54" s="18">
        <v>136519148.48000002</v>
      </c>
      <c r="E54" s="18">
        <v>141638616.54800004</v>
      </c>
      <c r="F54" s="18">
        <v>146950064.66855004</v>
      </c>
      <c r="G54" s="18">
        <v>152460692.09362069</v>
      </c>
      <c r="H54" s="13">
        <f t="shared" si="6"/>
        <v>577568521.79017079</v>
      </c>
    </row>
    <row r="55" spans="3:8" s="2" customFormat="1" x14ac:dyDescent="0.2">
      <c r="C55" s="19" t="s">
        <v>25</v>
      </c>
      <c r="D55" s="20">
        <f t="shared" ref="D55:G55" si="7">SUM(D50:D54)</f>
        <v>2572866767.1200004</v>
      </c>
      <c r="E55" s="20">
        <f t="shared" si="7"/>
        <v>2669349270.8870006</v>
      </c>
      <c r="F55" s="20">
        <f t="shared" si="7"/>
        <v>2769449868.5452633</v>
      </c>
      <c r="G55" s="20">
        <f t="shared" si="7"/>
        <v>2873304238.6157107</v>
      </c>
      <c r="H55" s="20">
        <f t="shared" si="6"/>
        <v>10884970145.167974</v>
      </c>
    </row>
    <row r="56" spans="3:8" x14ac:dyDescent="0.2">
      <c r="C56" s="21" t="s">
        <v>26</v>
      </c>
    </row>
    <row r="57" spans="3:8" x14ac:dyDescent="0.2">
      <c r="C57" s="22" t="s">
        <v>27</v>
      </c>
    </row>
  </sheetData>
  <mergeCells count="54">
    <mergeCell ref="B42:C42"/>
    <mergeCell ref="D42:E42"/>
    <mergeCell ref="B43:C43"/>
    <mergeCell ref="D43:E43"/>
    <mergeCell ref="C48:C49"/>
    <mergeCell ref="D48:G48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:J1"/>
    <mergeCell ref="B17:J17"/>
    <mergeCell ref="B19:C19"/>
    <mergeCell ref="D19:E19"/>
    <mergeCell ref="B20:C20"/>
    <mergeCell ref="D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0"/>
  <sheetViews>
    <sheetView workbookViewId="0">
      <selection activeCell="C27" sqref="C27"/>
    </sheetView>
  </sheetViews>
  <sheetFormatPr defaultRowHeight="12.75" x14ac:dyDescent="0.2"/>
  <cols>
    <col min="1" max="1" width="29.42578125" style="23" customWidth="1"/>
    <col min="2" max="2" width="21" style="23" customWidth="1"/>
    <col min="3" max="3" width="17.85546875" style="23" bestFit="1" customWidth="1"/>
    <col min="4" max="7" width="16" style="23" bestFit="1" customWidth="1"/>
    <col min="8" max="16384" width="9.140625" style="23"/>
  </cols>
  <sheetData>
    <row r="7" spans="1:7" ht="16.5" x14ac:dyDescent="0.25">
      <c r="A7" s="47" t="s">
        <v>22</v>
      </c>
      <c r="B7" s="47"/>
      <c r="C7" s="47"/>
      <c r="D7" s="47"/>
      <c r="E7" s="47"/>
      <c r="F7" s="47"/>
      <c r="G7" s="47"/>
    </row>
    <row r="9" spans="1:7" ht="12.75" customHeight="1" x14ac:dyDescent="0.2">
      <c r="A9" s="43" t="s">
        <v>23</v>
      </c>
      <c r="B9" s="43" t="s">
        <v>28</v>
      </c>
      <c r="C9" s="43" t="s">
        <v>29</v>
      </c>
      <c r="D9" s="44" t="s">
        <v>24</v>
      </c>
      <c r="E9" s="44"/>
      <c r="F9" s="44"/>
      <c r="G9" s="44"/>
    </row>
    <row r="10" spans="1:7" x14ac:dyDescent="0.2">
      <c r="A10" s="43"/>
      <c r="B10" s="43"/>
      <c r="C10" s="43"/>
      <c r="D10" s="17">
        <v>2020</v>
      </c>
      <c r="E10" s="17">
        <v>2021</v>
      </c>
      <c r="F10" s="17">
        <v>2022</v>
      </c>
      <c r="G10" s="17">
        <v>2023</v>
      </c>
    </row>
    <row r="11" spans="1:7" x14ac:dyDescent="0.2">
      <c r="A11" s="4" t="s">
        <v>12</v>
      </c>
      <c r="B11" s="18">
        <v>1016583190</v>
      </c>
      <c r="C11" s="18">
        <v>1058583190</v>
      </c>
      <c r="D11" s="18">
        <f>C11*(D$17/100+1)</f>
        <v>1100926517.6000001</v>
      </c>
      <c r="E11" s="18">
        <f>D11*(E$17/100+1)</f>
        <v>1142211262.0100002</v>
      </c>
      <c r="F11" s="18">
        <f>E11*(F$17/100+1)</f>
        <v>1185044184.3353753</v>
      </c>
      <c r="G11" s="18">
        <f>F11*(G$17/100+1)</f>
        <v>1229483341.247952</v>
      </c>
    </row>
    <row r="12" spans="1:7" x14ac:dyDescent="0.2">
      <c r="A12" s="4" t="s">
        <v>6</v>
      </c>
      <c r="B12" s="18">
        <v>506845937.51999998</v>
      </c>
      <c r="C12" s="18">
        <v>506845937</v>
      </c>
      <c r="D12" s="18">
        <f>C12*(D$17/100+1)</f>
        <v>527119774.48000002</v>
      </c>
      <c r="E12" s="18">
        <f t="shared" ref="E12:G15" si="0">D12*(E$17/100+1)</f>
        <v>546886766.02300012</v>
      </c>
      <c r="F12" s="18">
        <f t="shared" si="0"/>
        <v>567395019.74886262</v>
      </c>
      <c r="G12" s="18">
        <f t="shared" si="0"/>
        <v>588672332.98944497</v>
      </c>
    </row>
    <row r="13" spans="1:7" x14ac:dyDescent="0.2">
      <c r="A13" s="4" t="s">
        <v>10</v>
      </c>
      <c r="B13" s="18">
        <v>357784472.10000002</v>
      </c>
      <c r="C13" s="18">
        <v>349784471</v>
      </c>
      <c r="D13" s="18">
        <f>C13*(D$17/100+1)</f>
        <v>363775849.84000003</v>
      </c>
      <c r="E13" s="18">
        <f t="shared" si="0"/>
        <v>377417444.20900005</v>
      </c>
      <c r="F13" s="18">
        <f t="shared" si="0"/>
        <v>391570598.36683756</v>
      </c>
      <c r="G13" s="18">
        <f t="shared" si="0"/>
        <v>406254495.80559403</v>
      </c>
    </row>
    <row r="14" spans="1:7" x14ac:dyDescent="0.2">
      <c r="A14" s="4" t="s">
        <v>14</v>
      </c>
      <c r="B14" s="18">
        <v>410593989.73000002</v>
      </c>
      <c r="C14" s="18">
        <v>427428343</v>
      </c>
      <c r="D14" s="18">
        <f>C14*(D$17/100+1)</f>
        <v>444525476.72000003</v>
      </c>
      <c r="E14" s="18">
        <f t="shared" si="0"/>
        <v>461195182.09700006</v>
      </c>
      <c r="F14" s="18">
        <f t="shared" si="0"/>
        <v>478490001.4256376</v>
      </c>
      <c r="G14" s="18">
        <f t="shared" si="0"/>
        <v>496433376.47909904</v>
      </c>
    </row>
    <row r="15" spans="1:7" x14ac:dyDescent="0.2">
      <c r="A15" s="4" t="s">
        <v>16</v>
      </c>
      <c r="B15" s="18">
        <v>126268411.59999999</v>
      </c>
      <c r="C15" s="18">
        <v>131268412</v>
      </c>
      <c r="D15" s="18">
        <f>C15*(D$17/100+1)</f>
        <v>136519148.48000002</v>
      </c>
      <c r="E15" s="18">
        <f t="shared" si="0"/>
        <v>141638616.54800004</v>
      </c>
      <c r="F15" s="18">
        <f t="shared" si="0"/>
        <v>146950064.66855004</v>
      </c>
      <c r="G15" s="18">
        <f t="shared" si="0"/>
        <v>152460692.09362069</v>
      </c>
    </row>
    <row r="16" spans="1:7" x14ac:dyDescent="0.2">
      <c r="A16" s="24" t="s">
        <v>25</v>
      </c>
      <c r="B16" s="25">
        <f>SUM(B11:B15)</f>
        <v>2418076000.9499998</v>
      </c>
      <c r="C16" s="25">
        <f t="shared" ref="C16:G16" si="1">SUM(C11:C15)</f>
        <v>2473910353</v>
      </c>
      <c r="D16" s="25">
        <f t="shared" si="1"/>
        <v>2572866767.1200004</v>
      </c>
      <c r="E16" s="25">
        <f t="shared" si="1"/>
        <v>2669349270.8870006</v>
      </c>
      <c r="F16" s="25">
        <f t="shared" si="1"/>
        <v>2769449868.5452633</v>
      </c>
      <c r="G16" s="25">
        <f t="shared" si="1"/>
        <v>2873304238.6157107</v>
      </c>
    </row>
    <row r="17" spans="1:7" x14ac:dyDescent="0.2">
      <c r="A17" s="26" t="s">
        <v>30</v>
      </c>
      <c r="B17" s="45"/>
      <c r="C17" s="46"/>
      <c r="D17" s="27">
        <v>4</v>
      </c>
      <c r="E17" s="27">
        <v>3.75</v>
      </c>
      <c r="F17" s="27">
        <v>3.75</v>
      </c>
      <c r="G17" s="27">
        <v>3.75</v>
      </c>
    </row>
    <row r="18" spans="1:7" x14ac:dyDescent="0.2">
      <c r="A18" s="26" t="s">
        <v>31</v>
      </c>
      <c r="B18" s="45"/>
      <c r="C18" s="46"/>
      <c r="D18" s="28">
        <f>D16-C16</f>
        <v>98956414.120000362</v>
      </c>
      <c r="E18" s="28">
        <f>E16-D16</f>
        <v>96482503.767000198</v>
      </c>
      <c r="F18" s="28">
        <f t="shared" ref="F18:G18" si="2">F16-E16</f>
        <v>100100597.65826273</v>
      </c>
      <c r="G18" s="28">
        <f t="shared" si="2"/>
        <v>103854370.07044744</v>
      </c>
    </row>
    <row r="19" spans="1:7" x14ac:dyDescent="0.2">
      <c r="A19" s="21" t="s">
        <v>26</v>
      </c>
    </row>
    <row r="20" spans="1:7" x14ac:dyDescent="0.2">
      <c r="A20" s="22" t="s">
        <v>27</v>
      </c>
    </row>
  </sheetData>
  <mergeCells count="7">
    <mergeCell ref="B18:C18"/>
    <mergeCell ref="A7:G7"/>
    <mergeCell ref="A9:A10"/>
    <mergeCell ref="B9:B10"/>
    <mergeCell ref="C9:C10"/>
    <mergeCell ref="D9:G9"/>
    <mergeCell ref="B17:C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 E DESPESA PODERES</vt:lpstr>
      <vt:lpstr>DUODÉCIMO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2019-05-07T21:25:45Z</dcterms:modified>
</cp:coreProperties>
</file>